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6852.26089\"/>
    </mc:Choice>
  </mc:AlternateContent>
  <bookViews>
    <workbookView xWindow="-105" yWindow="-105" windowWidth="23250" windowHeight="12570" tabRatio="764"/>
  </bookViews>
  <sheets>
    <sheet name="приложение 1 доходы 2025" sheetId="4" r:id="rId1"/>
  </sheets>
  <definedNames>
    <definedName name="_xlnm._FilterDatabase" localSheetId="0" hidden="1">'приложение 1 доходы 2025'!$B$13:$F$97</definedName>
    <definedName name="_xlnm.Print_Area" localSheetId="0">'приложение 1 доходы 2025'!$A$1:$F$95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1" i="4" l="1"/>
  <c r="D85" i="4" l="1"/>
  <c r="D81" i="4"/>
  <c r="D53" i="4" l="1"/>
  <c r="D51" i="4"/>
  <c r="D25" i="4" l="1"/>
  <c r="D17" i="4"/>
  <c r="D93" i="4" l="1"/>
  <c r="D92" i="4" s="1"/>
  <c r="D90" i="4"/>
  <c r="D88" i="4"/>
  <c r="D86" i="4"/>
  <c r="D83" i="4"/>
  <c r="D79" i="4"/>
  <c r="D73" i="4"/>
  <c r="D68" i="4"/>
  <c r="D63" i="4"/>
  <c r="D56" i="4"/>
  <c r="D52" i="4"/>
  <c r="D49" i="4"/>
  <c r="D43" i="4"/>
  <c r="D40" i="4"/>
  <c r="D37" i="4"/>
  <c r="D34" i="4"/>
  <c r="D32" i="4"/>
  <c r="D29" i="4"/>
  <c r="D24" i="4"/>
  <c r="D23" i="4" s="1"/>
  <c r="D16" i="4"/>
  <c r="D15" i="4" s="1"/>
  <c r="D67" i="4" l="1"/>
  <c r="D66" i="4" s="1"/>
  <c r="D31" i="4"/>
  <c r="D14" i="4" s="1"/>
  <c r="E63" i="4"/>
  <c r="F64" i="4"/>
  <c r="F20" i="4" l="1"/>
  <c r="E34" i="4" l="1"/>
  <c r="F54" i="4" l="1"/>
  <c r="F55" i="4"/>
  <c r="F53" i="4"/>
  <c r="F65" i="4"/>
  <c r="F63" i="4" s="1"/>
  <c r="F50" i="4"/>
  <c r="F45" i="4"/>
  <c r="F46" i="4"/>
  <c r="F47" i="4"/>
  <c r="F48" i="4"/>
  <c r="F44" i="4"/>
  <c r="F58" i="4"/>
  <c r="F59" i="4"/>
  <c r="F60" i="4"/>
  <c r="F61" i="4"/>
  <c r="F62" i="4"/>
  <c r="F57" i="4"/>
  <c r="F94" i="4"/>
  <c r="F93" i="4" s="1"/>
  <c r="F92" i="4" s="1"/>
  <c r="F91" i="4"/>
  <c r="F90" i="4" s="1"/>
  <c r="F89" i="4"/>
  <c r="F88" i="4" s="1"/>
  <c r="F87" i="4"/>
  <c r="F86" i="4" s="1"/>
  <c r="F85" i="4"/>
  <c r="F84" i="4"/>
  <c r="F81" i="4"/>
  <c r="F82" i="4"/>
  <c r="F80" i="4"/>
  <c r="F75" i="4"/>
  <c r="F76" i="4"/>
  <c r="F77" i="4"/>
  <c r="F78" i="4"/>
  <c r="F74" i="4"/>
  <c r="F70" i="4"/>
  <c r="F71" i="4"/>
  <c r="F72" i="4"/>
  <c r="F69" i="4"/>
  <c r="F68" i="4" s="1"/>
  <c r="F41" i="4"/>
  <c r="F40" i="4" s="1"/>
  <c r="F39" i="4"/>
  <c r="F38" i="4"/>
  <c r="F36" i="4"/>
  <c r="F35" i="4"/>
  <c r="F33" i="4"/>
  <c r="F32" i="4" s="1"/>
  <c r="F30" i="4"/>
  <c r="F29" i="4" s="1"/>
  <c r="F28" i="4"/>
  <c r="F27" i="4"/>
  <c r="F26" i="4"/>
  <c r="F25" i="4"/>
  <c r="F18" i="4"/>
  <c r="F19" i="4"/>
  <c r="F22" i="4"/>
  <c r="F17" i="4"/>
  <c r="E93" i="4"/>
  <c r="E92" i="4" s="1"/>
  <c r="E90" i="4"/>
  <c r="E88" i="4"/>
  <c r="E86" i="4"/>
  <c r="E83" i="4"/>
  <c r="E79" i="4"/>
  <c r="E73" i="4"/>
  <c r="E68" i="4"/>
  <c r="E56" i="4"/>
  <c r="E52" i="4"/>
  <c r="E49" i="4"/>
  <c r="E43" i="4"/>
  <c r="E40" i="4"/>
  <c r="E37" i="4"/>
  <c r="E32" i="4"/>
  <c r="E29" i="4"/>
  <c r="E24" i="4"/>
  <c r="E23" i="4" s="1"/>
  <c r="E16" i="4"/>
  <c r="E15" i="4" s="1"/>
  <c r="F37" i="4" l="1"/>
  <c r="F52" i="4"/>
  <c r="F43" i="4"/>
  <c r="F34" i="4"/>
  <c r="F56" i="4"/>
  <c r="F83" i="4"/>
  <c r="F24" i="4"/>
  <c r="F23" i="4" s="1"/>
  <c r="F79" i="4"/>
  <c r="F73" i="4"/>
  <c r="F16" i="4"/>
  <c r="F15" i="4" s="1"/>
  <c r="E31" i="4"/>
  <c r="E14" i="4" s="1"/>
  <c r="E67" i="4"/>
  <c r="E66" i="4" s="1"/>
  <c r="F51" i="4"/>
  <c r="F49" i="4" s="1"/>
  <c r="F31" i="4" l="1"/>
  <c r="F14" i="4" s="1"/>
  <c r="F67" i="4"/>
  <c r="F66" i="4" s="1"/>
  <c r="E95" i="4"/>
  <c r="F95" i="4" l="1"/>
  <c r="D95" i="4" l="1"/>
</calcChain>
</file>

<file path=xl/sharedStrings.xml><?xml version="1.0" encoding="utf-8"?>
<sst xmlns="http://schemas.openxmlformats.org/spreadsheetml/2006/main" count="178" uniqueCount="175">
  <si>
    <t>Приложение № 1</t>
  </si>
  <si>
    <t>в тыс.руб.</t>
  </si>
  <si>
    <t>Код бюджетной классификации</t>
  </si>
  <si>
    <t>Доходы (вид налога)</t>
  </si>
  <si>
    <t>НАЛОГИ НА ПРИБЫЛЬ, ДОХОДЫ</t>
  </si>
  <si>
    <t>Налог на доходы физических лиц</t>
  </si>
  <si>
    <t>182 1 01 02010 01 0000 110</t>
  </si>
  <si>
    <t>182 1 01 02020 01 0000 110</t>
  </si>
  <si>
    <t>182 1 01 02030 01 0000 110</t>
  </si>
  <si>
    <t>НАЛОГИ НА СОВОКУПНЫЙ ДОХОД</t>
  </si>
  <si>
    <t>182 1 05 03010 01 0000 110</t>
  </si>
  <si>
    <t>Единый сельскохозяйственный налог</t>
  </si>
  <si>
    <t>НАЛОГИ НА ИМУЩЕСТВО</t>
  </si>
  <si>
    <t>Земельный налог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</si>
  <si>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</si>
  <si>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</si>
  <si>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</si>
  <si>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</si>
  <si>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</si>
  <si>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</si>
  <si>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</si>
  <si>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Дотации бюджетам поселений на поддержку мер по обеспечению сбалансированности бюджетов</t>
  </si>
  <si>
    <t>Дотации бюджетам поселений на поощрение достижения наилучших показателей деятельности органов местного самоуправления.</t>
  </si>
  <si>
    <t>СУБСИДИИ БЮДЖЕТАМ БЮДЖЕТНОЙ СИСТЕМЫ РОССИЙСКОЙ ФЕДЕРАЦИИ (МЕЖБЮДЖЕТНЫЕ СУБСИДИИ)</t>
  </si>
  <si>
    <t>Субсидии бюджетам поселений на проведение капитального ремонта многоквартирных домов</t>
  </si>
  <si>
    <t>Субсидии бюджетам поселений на реализацию программы энегросбережения и повышения энергетической эффективности на период до 2020 года</t>
  </si>
  <si>
    <t xml:space="preserve">ПРОЧИЕ БЕЗВОЗМЕЗДНЫЕ ПОСТУПЛЕНИЯ </t>
  </si>
  <si>
    <t>Всего Доходов по бюджету</t>
  </si>
  <si>
    <t>ЗАДОЛЖЕННОСТЬ И ПЕРЕРАСЧЕТЫ ПО ОТМЕНЕННЫМ НАЛОГАМ, СБОРАМ И ИНЫМ ОБЯЗАТЕЛЬНЫМ ПЛАТЕЖАМ</t>
  </si>
  <si>
    <t>НАЛОГОВЫЕ И НЕНАЛОГОВЫЕ ДОХОДЫ</t>
  </si>
  <si>
    <t>182 1 06 01030 13 0000 110</t>
  </si>
  <si>
    <t>182 1 06 06033 13 0000 110</t>
  </si>
  <si>
    <t>Земельный налог с организаций, обладающих земельным участком, расположенным 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</si>
  <si>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</si>
  <si>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 в границах городских поселений</t>
  </si>
  <si>
    <t>Доходы, получаемые в виде арендной платы за земельные участки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участков.</t>
  </si>
  <si>
    <t>650 1 11 05035 13 0000 120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</si>
  <si>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</si>
  <si>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</si>
  <si>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</si>
  <si>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</si>
  <si>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</si>
  <si>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</si>
  <si>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</si>
  <si>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поселений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</si>
  <si>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</si>
  <si>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</si>
  <si>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650 1 14 02053 13 0000 410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</si>
  <si>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имуществу.</t>
  </si>
  <si>
    <t>Денежные взыскания (штрафы) за нарушение бюджетного законодательства (в части бюджетов городских поселений)</t>
  </si>
  <si>
    <t>Доходы от возмещения ущерба  при  возникновении иных страховых случаев,  когда выгодоприобретателями выступают получатели средств бюджетов городских поселений.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</si>
  <si>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</si>
  <si>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041 1 16 90050 13 6000 140</t>
  </si>
  <si>
    <t>Прочие поступления от денежных взысканий (штрафов) и иных сумм в возмещение ущерба зачисляемые в бюджеты городских поселений</t>
  </si>
  <si>
    <t>650 1 17 05050 13 0000 180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</si>
  <si>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</si>
  <si>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</si>
  <si>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</si>
  <si>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субсидии бюджетам городских поселений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</si>
  <si>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</si>
  <si>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</si>
  <si>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</si>
  <si>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</si>
  <si>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</si>
  <si>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Акцизы по подакцизным товарам (продукции) производимым на территрии Российской Федерации</t>
  </si>
  <si>
    <t>650 1 11 05013 13 0000 120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</si>
  <si>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</si>
  <si>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</si>
  <si>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</si>
  <si>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650 1 14 06013 13 0000 430</t>
  </si>
  <si>
    <t xml:space="preserve"> городского поселения Игрим</t>
  </si>
  <si>
    <t>к решению Совета депутатов</t>
  </si>
  <si>
    <t>161 1 16 33050 13 6000 140</t>
  </si>
  <si>
    <t>650 2 07 05030 13 0000 150</t>
  </si>
  <si>
    <t xml:space="preserve">650 2 02 15001 130000 150 </t>
  </si>
  <si>
    <t>650 2 02 01003 10 0000 150</t>
  </si>
  <si>
    <t>650 2 02 01009 10 0000 150</t>
  </si>
  <si>
    <t>650 2 02 02109 10 0000 150</t>
  </si>
  <si>
    <t>650 2 02 02150 10 0000 150</t>
  </si>
  <si>
    <t>650 2 02 35118 13 0000 150</t>
  </si>
  <si>
    <t>650 2 02 35930 13 0000 150</t>
  </si>
  <si>
    <t>650 2 02 45160 13 0000 150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</si>
  <si>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</si>
  <si>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</si>
  <si>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</si>
  <si>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650 2 18 60010 13 0000 150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</si>
  <si>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</si>
  <si>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</si>
  <si>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</si>
  <si>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Транспортный налог</t>
  </si>
  <si>
    <t>Транспортный налог с организаций</t>
  </si>
  <si>
    <t>Транспортный налог с физических лиц</t>
  </si>
  <si>
    <t>182 1 06 04011 02 0000 110</t>
  </si>
  <si>
    <t>182 1 06 04012 02 0000 110</t>
  </si>
  <si>
    <t>Налог на имущество физических лиц</t>
  </si>
  <si>
    <t>650 1 11 05025 13 0000 120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</si>
  <si>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</si>
  <si>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650 2 02 49999 13 0000 150</t>
  </si>
  <si>
    <t>650 2 02 25555 13 0000 150</t>
  </si>
  <si>
    <t>650 2 02 29999 13 0000 150</t>
  </si>
  <si>
    <t>Субсидии бюджетам городских поселений на реализацию программ формирование современной городской среды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</si>
  <si>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</si>
  <si>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</si>
  <si>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НАЛОГИ НА ТОВАРЫ (РАБОТЫ, УСЛУГИ), РЕАЛИЗУЕМЫЕ НА ТЕРРИТОРИИ РОССИЙСКОЙ ФЕДЕРАЦИИ</t>
  </si>
  <si>
    <t>000 1 16 00000 00 0000 000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</si>
  <si>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(тарифов), налагаемые федеральными органами государственной власти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</si>
  <si>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</si>
  <si>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</si>
  <si>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</si>
  <si>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</si>
  <si>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</si>
  <si>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</si>
  <si>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000 1 06 00000 00 0000 000</t>
  </si>
  <si>
    <t>Налог на имущество физических лиц взимаемых по ставкам, применяемым к объектам налогообложения,  расположенным в границах городских поселений</t>
  </si>
  <si>
    <t>000 1 06 01000 00 0000 110</t>
  </si>
  <si>
    <t>000 1 06 04000 02 0000 110</t>
  </si>
  <si>
    <t>000 1 06 06000 00 0000 110</t>
  </si>
  <si>
    <t>000 1 08 00000 00 0000 000</t>
  </si>
  <si>
    <t>000 1 11 00000 00 0000 000</t>
  </si>
  <si>
    <t>000 1 13 00000 00 0000 000</t>
  </si>
  <si>
    <t>000 1 14 00000 00 0000 000</t>
  </si>
  <si>
    <t>000 2 00 00000 00 0000 000</t>
  </si>
  <si>
    <t>000 2 02 00000 00 0000 000</t>
  </si>
  <si>
    <t>000 2 02 10000 00 0000 150</t>
  </si>
  <si>
    <t>000 1 09 00000 00 0000 000</t>
  </si>
  <si>
    <t>000 1 17 00000 00 0000 000</t>
  </si>
  <si>
    <t>000 2 02 20000 00 0000 150</t>
  </si>
  <si>
    <t>000 2 02 30000 00 0000 150</t>
  </si>
  <si>
    <t>000 2 02 40000 00 0000 150</t>
  </si>
  <si>
    <t>000 2 07 00000 00 0000 150</t>
  </si>
  <si>
    <t xml:space="preserve">000 2 18 00000 00 0000 000 </t>
  </si>
  <si>
    <t>000 2 18 00000 00 0000 150</t>
  </si>
  <si>
    <t>ДОТАЦИИ БЮДЖЕТАМ БЮДЖЕТНОЙ СИСТЕМЫ РОССИЙСКОЙ ФЕДЕРАЦИИ</t>
  </si>
  <si>
    <t>650 2 02 19999 13 0000 150</t>
  </si>
  <si>
    <t>Прочие дотации бюджетам городских поселений</t>
  </si>
  <si>
    <t>ШТРАФЫ, САНКЦИИ, ВОЗМЕЩЕНИЕ УЩЕРБА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</si>
  <si>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</si>
  <si>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182 1 01 02080 01 0000 110</t>
  </si>
  <si>
    <t>650 1 11 05325 13 0000 120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</si>
  <si>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</si>
  <si>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650 1 16 07090 13 0000 140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</si>
  <si>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</si>
  <si>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</si>
  <si>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</si>
  <si>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000 2 03 00000 00 0000 150</t>
  </si>
  <si>
    <t>БЕЗВОЗМЕЗДНЫЕ ПОСТУПЛЕНИЯ ОТ ГОСУДАРСТВЕННЫХ (МУНИЦИПАЛЬНЫХ) ОРГАНИЗАЦИЙ</t>
  </si>
  <si>
    <t>650 2 03 05099 13 0000 150</t>
  </si>
  <si>
    <t xml:space="preserve">Прочие безвозмездные поступления от государственных (муниципальных) организаций в бюджеты городских поселений </t>
  </si>
  <si>
    <t>000 2 04 00000 00 0000 150</t>
  </si>
  <si>
    <t>БЕЗВОЗМЕЗДНЫЕ ПОСТУПЛЕНИЯ ОТ НЕГОСУДАРСТВЕННЫХ ОРГАНИЗАЦИЙ</t>
  </si>
  <si>
    <t>650 2 04 05099 13 0000 150</t>
  </si>
  <si>
    <t>Прочие безвозмездные поступления от негосударственных организаций в бюджеты городских поселений</t>
  </si>
  <si>
    <t>182 1 03 02230 01 0000 110</t>
  </si>
  <si>
    <t>182 1 03 02240 01 0000 110</t>
  </si>
  <si>
    <t>182 1 03 02250 01 0000 110</t>
  </si>
  <si>
    <t>182 1 03 02260 01 0000 110</t>
  </si>
  <si>
    <t>042 1 16 18050 13 0000 140</t>
  </si>
  <si>
    <t>042 1 16 32000 13 0000 140</t>
  </si>
  <si>
    <t>370 1 16 02010 02 0000 140</t>
  </si>
  <si>
    <t>Сумма уточнения</t>
  </si>
  <si>
    <t>182 1 01 02130 01 0000 110</t>
  </si>
  <si>
    <t>650 1 17 01050 13 0000 180</t>
  </si>
  <si>
    <t>Невыясненные поступления, зачисляемые в бюджеты городских поселений</t>
  </si>
  <si>
    <t>Доходы бюджета городского поселения Игрим на 2025 год</t>
  </si>
  <si>
    <t>План на 2025 год</t>
  </si>
  <si>
    <t>от 26.12.2024 г.  № 138</t>
  </si>
  <si>
    <t>Сумма на 2025 год</t>
  </si>
  <si>
    <t>182 1 01 02210 01 0000 110</t>
  </si>
  <si>
    <t>Налог на доходы физических лиц в части суммы налога, относящейся к налоговой базе, указанной в пункте 6 2 статьи 210 Налогового кодекса Российской Федерации, не превышающей 5 миллионов рублей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</si>
  <si>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</si>
  <si>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</si>
  <si>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</si>
  <si>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</si>
  <si>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</si>
  <si>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от 06.03.2025 г.  № 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</si>
</sst>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1">
      <alignment horizontal="left" vertical="top" wrapText="1"/>
    </xf>
    <xf numFmtId="0" fontId="4" fillId="3" borderId="1">
      <alignment horizontal="left" vertical="top" wrapText="1"/>
    </xf>
  </cellStyleXfs>
  <cellXfs count="30">
    <xf numFmtId="0" fontId="0" fillId="0" borderId="0" xfId="0"/>
    <xf numFmtId="164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1" fillId="0" borderId="0" xfId="0" applyFont="1" applyFill="1"/>
    <xf numFmtId="3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center"/>
    </xf>
    <xf numFmtId="164" fontId="7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1" fillId="0" borderId="0" xfId="0" applyFont="1"/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164" fontId="7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164" fontId="8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3" fontId="7" fillId="0" borderId="7" xfId="0" applyNumberFormat="1" applyFont="1" applyBorder="1" applyAlignment="1">
      <alignment vertical="top" wrapText="1"/>
    </xf>
    <xf numFmtId="3" fontId="7" fillId="0" borderId="2" xfId="0" applyNumberFormat="1" applyFont="1" applyBorder="1" applyAlignment="1">
      <alignment vertical="top" wrapText="1"/>
    </xf>
    <xf numFmtId="0" fontId="7" fillId="0" borderId="2" xfId="1" applyFont="1" applyBorder="1" applyAlignment="1">
      <alignment horizontal="left" vertical="center" wrapText="1"/>
    </xf>
    <xf numFmtId="164" fontId="1" fillId="0" borderId="0" xfId="0" applyNumberFormat="1" applyFont="1" applyFill="1"/>
    <xf numFmtId="3" fontId="7" fillId="0" borderId="8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7"/>
  <sheetViews>
    <sheetView tabSelected="1" topLeftCell="B4" zoomScaleNormal="100" workbookViewId="0">
      <selection activeCell="C16" sqref="C16"/>
    </sheetView>
  </sheetViews>
  <sheetFormatPr defaultColWidth="9.140625" defaultRowHeight="15" x14ac:dyDescent="0.25"/>
  <cols>
    <col min="1" max="1" width="4.85546875" style="14" hidden="1" customWidth="1"/>
    <col min="2" max="2" width="23.7109375" style="14" customWidth="1"/>
    <col min="3" max="3" width="59.28515625" style="3" customWidth="1"/>
    <col min="4" max="6" width="12" style="9" customWidth="1"/>
    <col min="7" max="7" width="9.140625" style="3"/>
    <col min="8" max="16384" width="9.140625" style="14"/>
  </cols>
  <sheetData>
    <row r="1" spans="2:7" ht="13.9" x14ac:dyDescent="0.25">
      <c r="D1" s="4"/>
      <c r="E1" s="4"/>
      <c r="F1" s="4"/>
    </row>
    <row r="2" spans="2:7" ht="13.5" customHeight="1" x14ac:dyDescent="0.25">
      <c r="D2" s="4" t="s">
        <v>0</v>
      </c>
      <c r="E2" s="4"/>
    </row>
    <row r="3" spans="2:7" ht="12.75" customHeight="1" x14ac:dyDescent="0.25">
      <c r="D3" s="4" t="s">
        <v>71</v>
      </c>
      <c r="E3" s="4"/>
    </row>
    <row r="4" spans="2:7" ht="13.5" customHeight="1" x14ac:dyDescent="0.25">
      <c r="D4" s="4" t="s">
        <v>70</v>
      </c>
      <c r="E4" s="4"/>
    </row>
    <row r="5" spans="2:7" x14ac:dyDescent="0.25">
      <c r="D5" s="4" t="s">
        <v>174</v>
      </c>
      <c r="E5" s="4"/>
    </row>
    <row r="6" spans="2:7" ht="13.9" x14ac:dyDescent="0.25">
      <c r="D6" s="4"/>
      <c r="E6" s="4"/>
      <c r="F6" s="4"/>
    </row>
    <row r="7" spans="2:7" ht="13.5" customHeight="1" x14ac:dyDescent="0.25">
      <c r="D7" s="4" t="s">
        <v>0</v>
      </c>
      <c r="E7" s="4"/>
    </row>
    <row r="8" spans="2:7" ht="12.75" customHeight="1" x14ac:dyDescent="0.25">
      <c r="D8" s="4" t="s">
        <v>71</v>
      </c>
      <c r="E8" s="4"/>
    </row>
    <row r="9" spans="2:7" ht="13.5" customHeight="1" x14ac:dyDescent="0.25">
      <c r="D9" s="4" t="s">
        <v>70</v>
      </c>
      <c r="E9" s="4"/>
    </row>
    <row r="10" spans="2:7" x14ac:dyDescent="0.25">
      <c r="D10" s="4" t="s">
        <v>165</v>
      </c>
      <c r="E10" s="4"/>
    </row>
    <row r="11" spans="2:7" ht="21" customHeight="1" x14ac:dyDescent="0.25">
      <c r="B11" s="29" t="s">
        <v>163</v>
      </c>
      <c r="C11" s="29"/>
      <c r="D11" s="29"/>
      <c r="E11" s="14"/>
      <c r="F11" s="14"/>
    </row>
    <row r="12" spans="2:7" x14ac:dyDescent="0.25">
      <c r="D12" s="5" t="s">
        <v>1</v>
      </c>
      <c r="E12" s="5"/>
    </row>
    <row r="13" spans="2:7" s="16" customFormat="1" ht="25.5" x14ac:dyDescent="0.25">
      <c r="B13" s="15" t="s">
        <v>2</v>
      </c>
      <c r="C13" s="6" t="s">
        <v>3</v>
      </c>
      <c r="D13" s="6" t="s">
        <v>164</v>
      </c>
      <c r="E13" s="6" t="s">
        <v>159</v>
      </c>
      <c r="F13" s="6" t="s">
        <v>166</v>
      </c>
      <c r="G13" s="28"/>
    </row>
    <row r="14" spans="2:7" ht="15.75" customHeight="1" x14ac:dyDescent="0.25">
      <c r="B14" s="17" t="s">
        <v>106</v>
      </c>
      <c r="C14" s="17" t="s">
        <v>29</v>
      </c>
      <c r="D14" s="1">
        <f>D15+D23+D29+D31+D40+D42+D43+D49+D52+D56+D63</f>
        <v>70326</v>
      </c>
      <c r="E14" s="18">
        <f>E15+E23+E29+E31+E40+E42+E43+E49+E52+E56+E63</f>
        <v>0</v>
      </c>
      <c r="F14" s="18">
        <f>F15+F23+F29+F31+F40+F42+F43+F49+F52+F56+F63</f>
        <v>70326</v>
      </c>
    </row>
    <row r="15" spans="2:7" x14ac:dyDescent="0.25">
      <c r="B15" s="17" t="s">
        <v>107</v>
      </c>
      <c r="C15" s="17" t="s">
        <v>4</v>
      </c>
      <c r="D15" s="1">
        <f>D16</f>
        <v>31154</v>
      </c>
      <c r="E15" s="18">
        <f>E16</f>
        <v>0</v>
      </c>
      <c r="F15" s="18">
        <f>F16</f>
        <v>31154</v>
      </c>
    </row>
    <row r="16" spans="2:7" x14ac:dyDescent="0.25">
      <c r="B16" s="19" t="s">
        <v>108</v>
      </c>
      <c r="C16" s="7" t="s">
        <v>5</v>
      </c>
      <c r="D16" s="1">
        <f>SUM(D17:D22)</f>
        <v>31154</v>
      </c>
      <c r="E16" s="1">
        <f>SUM(E17:E22)</f>
        <v>0</v>
      </c>
      <c r="F16" s="1">
        <f>SUM(F17:F22)</f>
        <v>31154</v>
      </c>
    </row>
    <row r="17" spans="2:6" ht="167.25" customHeight="1" x14ac:dyDescent="0.25">
      <c r="B17" s="17" t="s">
        <v>6</v>
      </c>
      <c r="C17" s="2" t="s">
        <v>169</v>
      </c>
      <c r="D17" s="8">
        <f>29747+1100</f>
        <v>30847</v>
      </c>
      <c r="E17" s="8">
        <v>-10765.5</v>
      </c>
      <c r="F17" s="8">
        <f t="shared" ref="F17:F22" si="0">D17+E17</f>
        <v>20081.5</v>
      </c>
    </row>
    <row r="18" spans="2:6" ht="129.75" customHeight="1" x14ac:dyDescent="0.25">
      <c r="B18" s="17" t="s">
        <v>7</v>
      </c>
      <c r="C18" s="2" t="s">
        <v>170</v>
      </c>
      <c r="D18" s="8">
        <v>100</v>
      </c>
      <c r="E18" s="8"/>
      <c r="F18" s="8">
        <f t="shared" si="0"/>
        <v>100</v>
      </c>
    </row>
    <row r="19" spans="2:6" ht="102" x14ac:dyDescent="0.25">
      <c r="B19" s="17" t="s">
        <v>8</v>
      </c>
      <c r="C19" s="2" t="s">
        <v>171</v>
      </c>
      <c r="D19" s="8">
        <v>100</v>
      </c>
      <c r="E19" s="8"/>
      <c r="F19" s="8">
        <f t="shared" si="0"/>
        <v>100</v>
      </c>
    </row>
    <row r="20" spans="2:6" ht="127.5" customHeight="1" x14ac:dyDescent="0.25">
      <c r="B20" s="17" t="s">
        <v>137</v>
      </c>
      <c r="C20" s="2" t="s">
        <v>172</v>
      </c>
      <c r="D20" s="8">
        <v>57</v>
      </c>
      <c r="E20" s="8"/>
      <c r="F20" s="8">
        <f t="shared" si="0"/>
        <v>57</v>
      </c>
    </row>
    <row r="21" spans="2:6" ht="76.5" x14ac:dyDescent="0.25">
      <c r="B21" s="17" t="s">
        <v>160</v>
      </c>
      <c r="C21" s="2" t="s">
        <v>173</v>
      </c>
      <c r="D21" s="8">
        <v>50</v>
      </c>
      <c r="E21" s="8"/>
      <c r="F21" s="8">
        <f t="shared" si="0"/>
        <v>50</v>
      </c>
    </row>
    <row r="22" spans="2:6" ht="45.75" customHeight="1" x14ac:dyDescent="0.25">
      <c r="B22" s="17" t="s">
        <v>167</v>
      </c>
      <c r="C22" s="2" t="s">
        <v>168</v>
      </c>
      <c r="D22" s="8"/>
      <c r="E22" s="8">
        <v>10765.5</v>
      </c>
      <c r="F22" s="8">
        <f t="shared" si="0"/>
        <v>10765.5</v>
      </c>
    </row>
    <row r="23" spans="2:6" ht="27" customHeight="1" x14ac:dyDescent="0.25">
      <c r="B23" s="17" t="s">
        <v>109</v>
      </c>
      <c r="C23" s="17" t="s">
        <v>103</v>
      </c>
      <c r="D23" s="8">
        <f>D24</f>
        <v>16620</v>
      </c>
      <c r="E23" s="20">
        <f>E24</f>
        <v>0</v>
      </c>
      <c r="F23" s="20">
        <f>F24</f>
        <v>16620</v>
      </c>
    </row>
    <row r="24" spans="2:6" ht="24" customHeight="1" x14ac:dyDescent="0.25">
      <c r="B24" s="17" t="s">
        <v>110</v>
      </c>
      <c r="C24" s="2" t="s">
        <v>64</v>
      </c>
      <c r="D24" s="8">
        <f>SUM(D25:D28)</f>
        <v>16620</v>
      </c>
      <c r="E24" s="8">
        <f>SUM(E25:E28)</f>
        <v>0</v>
      </c>
      <c r="F24" s="8">
        <f>SUM(F25:F28)</f>
        <v>16620</v>
      </c>
    </row>
    <row r="25" spans="2:6" ht="49.5" customHeight="1" x14ac:dyDescent="0.25">
      <c r="B25" s="17" t="s">
        <v>152</v>
      </c>
      <c r="C25" s="2" t="s">
        <v>66</v>
      </c>
      <c r="D25" s="8">
        <f>7392+1987.4</f>
        <v>9379.4</v>
      </c>
      <c r="E25" s="8"/>
      <c r="F25" s="8">
        <f>D25+E25</f>
        <v>9379.4</v>
      </c>
    </row>
    <row r="26" spans="2:6" ht="63" customHeight="1" x14ac:dyDescent="0.25">
      <c r="B26" s="17" t="s">
        <v>153</v>
      </c>
      <c r="C26" s="2" t="s">
        <v>67</v>
      </c>
      <c r="D26" s="8">
        <v>45</v>
      </c>
      <c r="E26" s="8"/>
      <c r="F26" s="8">
        <f>D26+E26</f>
        <v>45</v>
      </c>
    </row>
    <row r="27" spans="2:6" ht="50.25" customHeight="1" x14ac:dyDescent="0.25">
      <c r="B27" s="17" t="s">
        <v>154</v>
      </c>
      <c r="C27" s="2" t="s">
        <v>68</v>
      </c>
      <c r="D27" s="8">
        <v>8180.9</v>
      </c>
      <c r="E27" s="8"/>
      <c r="F27" s="8">
        <f>D27+E27</f>
        <v>8180.9</v>
      </c>
    </row>
    <row r="28" spans="2:6" ht="51.75" customHeight="1" x14ac:dyDescent="0.25">
      <c r="B28" s="17" t="s">
        <v>155</v>
      </c>
      <c r="C28" s="2" t="s">
        <v>88</v>
      </c>
      <c r="D28" s="8">
        <v>-985.3</v>
      </c>
      <c r="E28" s="8"/>
      <c r="F28" s="8">
        <f>D28+E28</f>
        <v>-985.3</v>
      </c>
    </row>
    <row r="29" spans="2:6" x14ac:dyDescent="0.25">
      <c r="B29" s="17" t="s">
        <v>111</v>
      </c>
      <c r="C29" s="17" t="s">
        <v>9</v>
      </c>
      <c r="D29" s="8">
        <f>D30</f>
        <v>40</v>
      </c>
      <c r="E29" s="20">
        <f>E30</f>
        <v>0</v>
      </c>
      <c r="F29" s="20">
        <f>F30</f>
        <v>40</v>
      </c>
    </row>
    <row r="30" spans="2:6" x14ac:dyDescent="0.25">
      <c r="B30" s="21" t="s">
        <v>10</v>
      </c>
      <c r="C30" s="2" t="s">
        <v>11</v>
      </c>
      <c r="D30" s="8">
        <v>40</v>
      </c>
      <c r="E30" s="8"/>
      <c r="F30" s="8">
        <f>D30+E30</f>
        <v>40</v>
      </c>
    </row>
    <row r="31" spans="2:6" x14ac:dyDescent="0.25">
      <c r="B31" s="17" t="s">
        <v>112</v>
      </c>
      <c r="C31" s="17" t="s">
        <v>12</v>
      </c>
      <c r="D31" s="1">
        <f>D32+D34+D37</f>
        <v>6116</v>
      </c>
      <c r="E31" s="18">
        <f>E32+E34+E37</f>
        <v>0</v>
      </c>
      <c r="F31" s="18">
        <f>F32+F34+F37</f>
        <v>6116</v>
      </c>
    </row>
    <row r="32" spans="2:6" x14ac:dyDescent="0.25">
      <c r="B32" s="17" t="s">
        <v>114</v>
      </c>
      <c r="C32" s="2" t="s">
        <v>94</v>
      </c>
      <c r="D32" s="1">
        <f>D33</f>
        <v>3591</v>
      </c>
      <c r="E32" s="1">
        <f>E33</f>
        <v>0</v>
      </c>
      <c r="F32" s="1">
        <f>F33</f>
        <v>3591</v>
      </c>
    </row>
    <row r="33" spans="2:6" ht="38.25" x14ac:dyDescent="0.25">
      <c r="B33" s="17" t="s">
        <v>30</v>
      </c>
      <c r="C33" s="2" t="s">
        <v>113</v>
      </c>
      <c r="D33" s="8">
        <v>3591</v>
      </c>
      <c r="E33" s="8"/>
      <c r="F33" s="8">
        <f>D33+E33</f>
        <v>3591</v>
      </c>
    </row>
    <row r="34" spans="2:6" x14ac:dyDescent="0.25">
      <c r="B34" s="17" t="s">
        <v>115</v>
      </c>
      <c r="C34" s="2" t="s">
        <v>89</v>
      </c>
      <c r="D34" s="1">
        <f>D35+D36</f>
        <v>325</v>
      </c>
      <c r="E34" s="1">
        <f>E35+E36</f>
        <v>0</v>
      </c>
      <c r="F34" s="1">
        <f>F35+F36</f>
        <v>325</v>
      </c>
    </row>
    <row r="35" spans="2:6" x14ac:dyDescent="0.25">
      <c r="B35" s="17" t="s">
        <v>92</v>
      </c>
      <c r="C35" s="2" t="s">
        <v>90</v>
      </c>
      <c r="D35" s="1">
        <v>55</v>
      </c>
      <c r="E35" s="1"/>
      <c r="F35" s="8">
        <f>D35+E35</f>
        <v>55</v>
      </c>
    </row>
    <row r="36" spans="2:6" x14ac:dyDescent="0.25">
      <c r="B36" s="17" t="s">
        <v>93</v>
      </c>
      <c r="C36" s="2" t="s">
        <v>91</v>
      </c>
      <c r="D36" s="1">
        <v>270</v>
      </c>
      <c r="E36" s="1"/>
      <c r="F36" s="8">
        <f>D36+E36</f>
        <v>270</v>
      </c>
    </row>
    <row r="37" spans="2:6" x14ac:dyDescent="0.25">
      <c r="B37" s="17" t="s">
        <v>116</v>
      </c>
      <c r="C37" s="2" t="s">
        <v>13</v>
      </c>
      <c r="D37" s="8">
        <f>SUM(D38:D39)</f>
        <v>2200</v>
      </c>
      <c r="E37" s="8">
        <f>SUM(E38:E39)</f>
        <v>0</v>
      </c>
      <c r="F37" s="8">
        <f>SUM(F38:F39)</f>
        <v>2200</v>
      </c>
    </row>
    <row r="38" spans="2:6" ht="26.25" customHeight="1" x14ac:dyDescent="0.25">
      <c r="B38" s="17" t="s">
        <v>31</v>
      </c>
      <c r="C38" s="2" t="s">
        <v>32</v>
      </c>
      <c r="D38" s="8">
        <v>2000</v>
      </c>
      <c r="E38" s="8"/>
      <c r="F38" s="8">
        <f>D38+E38</f>
        <v>2000</v>
      </c>
    </row>
    <row r="39" spans="2:6" ht="24" customHeight="1" x14ac:dyDescent="0.25">
      <c r="B39" s="17" t="s">
        <v>33</v>
      </c>
      <c r="C39" s="2" t="s">
        <v>34</v>
      </c>
      <c r="D39" s="8">
        <v>200</v>
      </c>
      <c r="E39" s="8"/>
      <c r="F39" s="8">
        <f>D39+E39</f>
        <v>200</v>
      </c>
    </row>
    <row r="40" spans="2:6" x14ac:dyDescent="0.25">
      <c r="B40" s="17" t="s">
        <v>117</v>
      </c>
      <c r="C40" s="17" t="s">
        <v>14</v>
      </c>
      <c r="D40" s="1">
        <f>D41</f>
        <v>10</v>
      </c>
      <c r="E40" s="18">
        <f>E41</f>
        <v>0</v>
      </c>
      <c r="F40" s="18">
        <f>F41</f>
        <v>10</v>
      </c>
    </row>
    <row r="41" spans="2:6" ht="54" customHeight="1" x14ac:dyDescent="0.25">
      <c r="B41" s="17" t="s">
        <v>15</v>
      </c>
      <c r="C41" s="2" t="s">
        <v>16</v>
      </c>
      <c r="D41" s="1">
        <v>10</v>
      </c>
      <c r="E41" s="1"/>
      <c r="F41" s="8">
        <f>D41+E41</f>
        <v>10</v>
      </c>
    </row>
    <row r="42" spans="2:6" ht="25.5" x14ac:dyDescent="0.25">
      <c r="B42" s="17" t="s">
        <v>124</v>
      </c>
      <c r="C42" s="17" t="s">
        <v>28</v>
      </c>
      <c r="D42" s="1">
        <v>0</v>
      </c>
      <c r="E42" s="18">
        <v>0</v>
      </c>
      <c r="F42" s="18">
        <v>0</v>
      </c>
    </row>
    <row r="43" spans="2:6" ht="27.75" customHeight="1" x14ac:dyDescent="0.25">
      <c r="B43" s="17" t="s">
        <v>118</v>
      </c>
      <c r="C43" s="17" t="s">
        <v>17</v>
      </c>
      <c r="D43" s="1">
        <f>SUM(D44:D48)</f>
        <v>6117</v>
      </c>
      <c r="E43" s="18">
        <f>SUM(E44:E48)</f>
        <v>0</v>
      </c>
      <c r="F43" s="18">
        <f>SUM(F44:F48)</f>
        <v>6117</v>
      </c>
    </row>
    <row r="44" spans="2:6" ht="62.25" customHeight="1" x14ac:dyDescent="0.25">
      <c r="B44" s="17" t="s">
        <v>65</v>
      </c>
      <c r="C44" s="2" t="s">
        <v>35</v>
      </c>
      <c r="D44" s="1">
        <v>1247</v>
      </c>
      <c r="E44" s="1"/>
      <c r="F44" s="1">
        <f>D44+E44</f>
        <v>1247</v>
      </c>
    </row>
    <row r="45" spans="2:6" ht="49.5" customHeight="1" x14ac:dyDescent="0.25">
      <c r="B45" s="17" t="s">
        <v>95</v>
      </c>
      <c r="C45" s="2" t="s">
        <v>96</v>
      </c>
      <c r="D45" s="1">
        <v>0</v>
      </c>
      <c r="E45" s="1"/>
      <c r="F45" s="1">
        <f>D45+E45</f>
        <v>0</v>
      </c>
    </row>
    <row r="46" spans="2:6" ht="51" customHeight="1" x14ac:dyDescent="0.25">
      <c r="B46" s="17" t="s">
        <v>36</v>
      </c>
      <c r="C46" s="2" t="s">
        <v>37</v>
      </c>
      <c r="D46" s="1">
        <v>2605</v>
      </c>
      <c r="E46" s="1"/>
      <c r="F46" s="1">
        <f>D46+E46</f>
        <v>2605</v>
      </c>
    </row>
    <row r="47" spans="2:6" ht="69.599999999999994" customHeight="1" x14ac:dyDescent="0.25">
      <c r="B47" s="17" t="s">
        <v>138</v>
      </c>
      <c r="C47" s="2" t="s">
        <v>139</v>
      </c>
      <c r="D47" s="1">
        <v>0</v>
      </c>
      <c r="E47" s="1"/>
      <c r="F47" s="1">
        <f>D47+E47</f>
        <v>0</v>
      </c>
    </row>
    <row r="48" spans="2:6" ht="63" customHeight="1" x14ac:dyDescent="0.25">
      <c r="B48" s="17" t="s">
        <v>38</v>
      </c>
      <c r="C48" s="2" t="s">
        <v>39</v>
      </c>
      <c r="D48" s="1">
        <v>2265</v>
      </c>
      <c r="E48" s="1"/>
      <c r="F48" s="1">
        <f>D48+E48</f>
        <v>2265</v>
      </c>
    </row>
    <row r="49" spans="2:6" ht="25.5" x14ac:dyDescent="0.25">
      <c r="B49" s="17" t="s">
        <v>119</v>
      </c>
      <c r="C49" s="17" t="s">
        <v>18</v>
      </c>
      <c r="D49" s="1">
        <f>SUM(D50:D51)</f>
        <v>8151</v>
      </c>
      <c r="E49" s="18">
        <f>SUM(E50:E51)</f>
        <v>0</v>
      </c>
      <c r="F49" s="18">
        <f>SUM(F50:F51)</f>
        <v>8151</v>
      </c>
    </row>
    <row r="50" spans="2:6" ht="25.5" x14ac:dyDescent="0.25">
      <c r="B50" s="17" t="s">
        <v>40</v>
      </c>
      <c r="C50" s="2" t="s">
        <v>41</v>
      </c>
      <c r="D50" s="1">
        <v>100</v>
      </c>
      <c r="E50" s="1"/>
      <c r="F50" s="1">
        <f>D50+E50</f>
        <v>100</v>
      </c>
    </row>
    <row r="51" spans="2:6" ht="14.25" customHeight="1" x14ac:dyDescent="0.25">
      <c r="B51" s="17" t="s">
        <v>42</v>
      </c>
      <c r="C51" s="2" t="s">
        <v>43</v>
      </c>
      <c r="D51" s="1">
        <f>7051+1000</f>
        <v>8051</v>
      </c>
      <c r="E51" s="1"/>
      <c r="F51" s="1">
        <f>D51+E51</f>
        <v>8051</v>
      </c>
    </row>
    <row r="52" spans="2:6" ht="25.5" x14ac:dyDescent="0.25">
      <c r="B52" s="17" t="s">
        <v>120</v>
      </c>
      <c r="C52" s="17" t="s">
        <v>19</v>
      </c>
      <c r="D52" s="1">
        <f>SUM(D53:D55)</f>
        <v>2076</v>
      </c>
      <c r="E52" s="18">
        <f>SUM(E53:E55)</f>
        <v>0</v>
      </c>
      <c r="F52" s="18">
        <f>SUM(F53:F55)</f>
        <v>2076</v>
      </c>
    </row>
    <row r="53" spans="2:6" ht="66" customHeight="1" x14ac:dyDescent="0.25">
      <c r="B53" s="17" t="s">
        <v>47</v>
      </c>
      <c r="C53" s="2" t="s">
        <v>48</v>
      </c>
      <c r="D53" s="1">
        <f>909+1000</f>
        <v>1909</v>
      </c>
      <c r="E53" s="1"/>
      <c r="F53" s="1">
        <f>D53+E53</f>
        <v>1909</v>
      </c>
    </row>
    <row r="54" spans="2:6" ht="38.25" x14ac:dyDescent="0.25">
      <c r="B54" s="17" t="s">
        <v>69</v>
      </c>
      <c r="C54" s="2" t="s">
        <v>44</v>
      </c>
      <c r="D54" s="1">
        <v>0</v>
      </c>
      <c r="E54" s="1"/>
      <c r="F54" s="1">
        <f>D54+E54</f>
        <v>0</v>
      </c>
    </row>
    <row r="55" spans="2:6" ht="38.25" x14ac:dyDescent="0.25">
      <c r="B55" s="17" t="s">
        <v>45</v>
      </c>
      <c r="C55" s="2" t="s">
        <v>46</v>
      </c>
      <c r="D55" s="1">
        <v>167</v>
      </c>
      <c r="E55" s="1"/>
      <c r="F55" s="1">
        <f>D55+E55</f>
        <v>167</v>
      </c>
    </row>
    <row r="56" spans="2:6" x14ac:dyDescent="0.25">
      <c r="B56" s="22" t="s">
        <v>104</v>
      </c>
      <c r="C56" s="22" t="s">
        <v>135</v>
      </c>
      <c r="D56" s="1">
        <f>SUM(D57:D62)</f>
        <v>26</v>
      </c>
      <c r="E56" s="18">
        <f>SUM(E57:E62)</f>
        <v>0</v>
      </c>
      <c r="F56" s="18">
        <f>SUM(F57:F62)</f>
        <v>26</v>
      </c>
    </row>
    <row r="57" spans="2:6" ht="76.5" x14ac:dyDescent="0.25">
      <c r="B57" s="27" t="s">
        <v>158</v>
      </c>
      <c r="C57" s="13" t="s">
        <v>105</v>
      </c>
      <c r="D57" s="10">
        <v>25</v>
      </c>
      <c r="E57" s="10"/>
      <c r="F57" s="10">
        <f t="shared" ref="F57:F62" si="1">D57+E57</f>
        <v>25</v>
      </c>
    </row>
    <row r="58" spans="2:6" ht="51" x14ac:dyDescent="0.25">
      <c r="B58" s="23" t="s">
        <v>140</v>
      </c>
      <c r="C58" s="11" t="s">
        <v>141</v>
      </c>
      <c r="D58" s="10">
        <v>1</v>
      </c>
      <c r="E58" s="10"/>
      <c r="F58" s="10">
        <f t="shared" si="1"/>
        <v>1</v>
      </c>
    </row>
    <row r="59" spans="2:6" ht="25.5" x14ac:dyDescent="0.25">
      <c r="B59" s="17" t="s">
        <v>156</v>
      </c>
      <c r="C59" s="12" t="s">
        <v>49</v>
      </c>
      <c r="D59" s="1">
        <v>0</v>
      </c>
      <c r="E59" s="1"/>
      <c r="F59" s="10">
        <f t="shared" si="1"/>
        <v>0</v>
      </c>
    </row>
    <row r="60" spans="2:6" ht="51" x14ac:dyDescent="0.25">
      <c r="B60" s="17" t="s">
        <v>157</v>
      </c>
      <c r="C60" s="2" t="s">
        <v>51</v>
      </c>
      <c r="D60" s="1">
        <v>0</v>
      </c>
      <c r="E60" s="1"/>
      <c r="F60" s="10">
        <f t="shared" si="1"/>
        <v>0</v>
      </c>
    </row>
    <row r="61" spans="2:6" ht="38.25" x14ac:dyDescent="0.25">
      <c r="B61" s="24" t="s">
        <v>72</v>
      </c>
      <c r="C61" s="11" t="s">
        <v>50</v>
      </c>
      <c r="D61" s="10">
        <v>0</v>
      </c>
      <c r="E61" s="10"/>
      <c r="F61" s="10">
        <f t="shared" si="1"/>
        <v>0</v>
      </c>
    </row>
    <row r="62" spans="2:6" ht="25.5" x14ac:dyDescent="0.25">
      <c r="B62" s="17" t="s">
        <v>52</v>
      </c>
      <c r="C62" s="2" t="s">
        <v>53</v>
      </c>
      <c r="D62" s="1">
        <v>0</v>
      </c>
      <c r="E62" s="1"/>
      <c r="F62" s="10">
        <f t="shared" si="1"/>
        <v>0</v>
      </c>
    </row>
    <row r="63" spans="2:6" x14ac:dyDescent="0.25">
      <c r="B63" s="17" t="s">
        <v>125</v>
      </c>
      <c r="C63" s="17" t="s">
        <v>20</v>
      </c>
      <c r="D63" s="1">
        <f t="shared" ref="D63:F63" si="2">SUM(D64:D65)</f>
        <v>16</v>
      </c>
      <c r="E63" s="18">
        <f t="shared" si="2"/>
        <v>0</v>
      </c>
      <c r="F63" s="18">
        <f t="shared" si="2"/>
        <v>16</v>
      </c>
    </row>
    <row r="64" spans="2:6" ht="25.5" x14ac:dyDescent="0.25">
      <c r="B64" s="17" t="s">
        <v>161</v>
      </c>
      <c r="C64" s="2" t="s">
        <v>162</v>
      </c>
      <c r="D64" s="1">
        <v>0</v>
      </c>
      <c r="E64" s="1"/>
      <c r="F64" s="10">
        <f>D64+E64</f>
        <v>0</v>
      </c>
    </row>
    <row r="65" spans="2:6" x14ac:dyDescent="0.25">
      <c r="B65" s="17" t="s">
        <v>54</v>
      </c>
      <c r="C65" s="2" t="s">
        <v>55</v>
      </c>
      <c r="D65" s="1">
        <v>16</v>
      </c>
      <c r="E65" s="1"/>
      <c r="F65" s="10">
        <f>D65+E65</f>
        <v>16</v>
      </c>
    </row>
    <row r="66" spans="2:6" x14ac:dyDescent="0.25">
      <c r="B66" s="17" t="s">
        <v>121</v>
      </c>
      <c r="C66" s="17" t="s">
        <v>56</v>
      </c>
      <c r="D66" s="1">
        <f>D67+D86+D88+D90+D92</f>
        <v>272772.80000000005</v>
      </c>
      <c r="E66" s="18">
        <f>E67+E86+E88+E90+E92</f>
        <v>0</v>
      </c>
      <c r="F66" s="18">
        <f>F67+F86+F88+F90+F92</f>
        <v>272772.80000000005</v>
      </c>
    </row>
    <row r="67" spans="2:6" ht="25.5" customHeight="1" x14ac:dyDescent="0.25">
      <c r="B67" s="17" t="s">
        <v>122</v>
      </c>
      <c r="C67" s="17" t="s">
        <v>57</v>
      </c>
      <c r="D67" s="1">
        <f>D68+D73+D79+D83</f>
        <v>272072.80000000005</v>
      </c>
      <c r="E67" s="18">
        <f>E68+E73+E79+E83</f>
        <v>0</v>
      </c>
      <c r="F67" s="18">
        <f>F68+F73+F79+F83</f>
        <v>272072.80000000005</v>
      </c>
    </row>
    <row r="68" spans="2:6" ht="25.5" x14ac:dyDescent="0.25">
      <c r="B68" s="17" t="s">
        <v>123</v>
      </c>
      <c r="C68" s="2" t="s">
        <v>132</v>
      </c>
      <c r="D68" s="1">
        <f>D69</f>
        <v>88799.6</v>
      </c>
      <c r="E68" s="1">
        <f>E69</f>
        <v>0</v>
      </c>
      <c r="F68" s="1">
        <f>F69</f>
        <v>88799.6</v>
      </c>
    </row>
    <row r="69" spans="2:6" ht="25.5" x14ac:dyDescent="0.25">
      <c r="B69" s="17" t="s">
        <v>74</v>
      </c>
      <c r="C69" s="2" t="s">
        <v>101</v>
      </c>
      <c r="D69" s="1">
        <v>88799.6</v>
      </c>
      <c r="E69" s="1"/>
      <c r="F69" s="1">
        <f>D69+E69</f>
        <v>88799.6</v>
      </c>
    </row>
    <row r="70" spans="2:6" ht="25.5" x14ac:dyDescent="0.25">
      <c r="B70" s="17" t="s">
        <v>75</v>
      </c>
      <c r="C70" s="2" t="s">
        <v>21</v>
      </c>
      <c r="D70" s="1">
        <v>0</v>
      </c>
      <c r="E70" s="1"/>
      <c r="F70" s="1">
        <f>D70+E70</f>
        <v>0</v>
      </c>
    </row>
    <row r="71" spans="2:6" ht="25.5" x14ac:dyDescent="0.25">
      <c r="B71" s="17" t="s">
        <v>76</v>
      </c>
      <c r="C71" s="2" t="s">
        <v>22</v>
      </c>
      <c r="D71" s="1">
        <v>0</v>
      </c>
      <c r="E71" s="1"/>
      <c r="F71" s="1">
        <f>D71+E71</f>
        <v>0</v>
      </c>
    </row>
    <row r="72" spans="2:6" x14ac:dyDescent="0.25">
      <c r="B72" s="25" t="s">
        <v>133</v>
      </c>
      <c r="C72" s="2" t="s">
        <v>134</v>
      </c>
      <c r="D72" s="1">
        <v>0</v>
      </c>
      <c r="E72" s="1"/>
      <c r="F72" s="1">
        <f>D72+E72</f>
        <v>0</v>
      </c>
    </row>
    <row r="73" spans="2:6" ht="25.5" x14ac:dyDescent="0.25">
      <c r="B73" s="17" t="s">
        <v>126</v>
      </c>
      <c r="C73" s="2" t="s">
        <v>23</v>
      </c>
      <c r="D73" s="1">
        <f>SUM(D74:D78)</f>
        <v>0</v>
      </c>
      <c r="E73" s="1">
        <f>SUM(E74:E78)</f>
        <v>0</v>
      </c>
      <c r="F73" s="1">
        <f>SUM(F74:F78)</f>
        <v>0</v>
      </c>
    </row>
    <row r="74" spans="2:6" ht="51" x14ac:dyDescent="0.25">
      <c r="B74" s="17" t="s">
        <v>142</v>
      </c>
      <c r="C74" s="2" t="s">
        <v>143</v>
      </c>
      <c r="D74" s="1">
        <v>0</v>
      </c>
      <c r="E74" s="1"/>
      <c r="F74" s="1">
        <f>D74+E74</f>
        <v>0</v>
      </c>
    </row>
    <row r="75" spans="2:6" ht="25.5" x14ac:dyDescent="0.25">
      <c r="B75" s="17" t="s">
        <v>77</v>
      </c>
      <c r="C75" s="2" t="s">
        <v>24</v>
      </c>
      <c r="D75" s="1">
        <v>0</v>
      </c>
      <c r="E75" s="1"/>
      <c r="F75" s="1">
        <f>D75+E75</f>
        <v>0</v>
      </c>
    </row>
    <row r="76" spans="2:6" ht="38.25" x14ac:dyDescent="0.25">
      <c r="B76" s="17" t="s">
        <v>78</v>
      </c>
      <c r="C76" s="2" t="s">
        <v>25</v>
      </c>
      <c r="D76" s="1">
        <v>0</v>
      </c>
      <c r="E76" s="1"/>
      <c r="F76" s="1">
        <f>D76+E76</f>
        <v>0</v>
      </c>
    </row>
    <row r="77" spans="2:6" ht="25.5" x14ac:dyDescent="0.25">
      <c r="B77" s="17" t="s">
        <v>98</v>
      </c>
      <c r="C77" s="2" t="s">
        <v>100</v>
      </c>
      <c r="D77" s="1">
        <v>0</v>
      </c>
      <c r="E77" s="1"/>
      <c r="F77" s="1">
        <f>D77+E77</f>
        <v>0</v>
      </c>
    </row>
    <row r="78" spans="2:6" x14ac:dyDescent="0.25">
      <c r="B78" s="17" t="s">
        <v>99</v>
      </c>
      <c r="C78" s="2" t="s">
        <v>58</v>
      </c>
      <c r="D78" s="1">
        <v>0</v>
      </c>
      <c r="E78" s="1"/>
      <c r="F78" s="1">
        <f>D78+E78</f>
        <v>0</v>
      </c>
    </row>
    <row r="79" spans="2:6" ht="26.25" customHeight="1" x14ac:dyDescent="0.25">
      <c r="B79" s="17" t="s">
        <v>127</v>
      </c>
      <c r="C79" s="2" t="s">
        <v>102</v>
      </c>
      <c r="D79" s="1">
        <f>SUM(D80:D82)</f>
        <v>2042.6</v>
      </c>
      <c r="E79" s="1">
        <f>SUM(E80:E82)</f>
        <v>0</v>
      </c>
      <c r="F79" s="1">
        <f>SUM(F80:F82)</f>
        <v>2042.6</v>
      </c>
    </row>
    <row r="80" spans="2:6" ht="25.5" x14ac:dyDescent="0.25">
      <c r="B80" s="17" t="s">
        <v>86</v>
      </c>
      <c r="C80" s="2" t="s">
        <v>87</v>
      </c>
      <c r="D80" s="1">
        <v>0</v>
      </c>
      <c r="E80" s="1"/>
      <c r="F80" s="1">
        <f>D80+E80</f>
        <v>0</v>
      </c>
    </row>
    <row r="81" spans="2:6" ht="39" customHeight="1" x14ac:dyDescent="0.25">
      <c r="B81" s="17" t="s">
        <v>79</v>
      </c>
      <c r="C81" s="2" t="s">
        <v>136</v>
      </c>
      <c r="D81" s="1">
        <f>1861.8*0+1927.6</f>
        <v>1927.6</v>
      </c>
      <c r="E81" s="1"/>
      <c r="F81" s="1">
        <f>D81+E81</f>
        <v>1927.6</v>
      </c>
    </row>
    <row r="82" spans="2:6" ht="25.5" customHeight="1" x14ac:dyDescent="0.25">
      <c r="B82" s="17" t="s">
        <v>80</v>
      </c>
      <c r="C82" s="2" t="s">
        <v>59</v>
      </c>
      <c r="D82" s="1">
        <v>115</v>
      </c>
      <c r="E82" s="1"/>
      <c r="F82" s="1">
        <f>D82+E82</f>
        <v>115</v>
      </c>
    </row>
    <row r="83" spans="2:6" ht="14.25" customHeight="1" x14ac:dyDescent="0.25">
      <c r="B83" s="17" t="s">
        <v>128</v>
      </c>
      <c r="C83" s="2" t="s">
        <v>60</v>
      </c>
      <c r="D83" s="1">
        <f>SUM(D84:D85)</f>
        <v>181230.6</v>
      </c>
      <c r="E83" s="1">
        <f>SUM(E84:E85)</f>
        <v>0</v>
      </c>
      <c r="F83" s="1">
        <f>SUM(F84:F85)</f>
        <v>181230.6</v>
      </c>
    </row>
    <row r="84" spans="2:6" ht="39.75" customHeight="1" x14ac:dyDescent="0.25">
      <c r="B84" s="17" t="s">
        <v>81</v>
      </c>
      <c r="C84" s="2" t="s">
        <v>61</v>
      </c>
      <c r="D84" s="1">
        <v>0</v>
      </c>
      <c r="E84" s="1"/>
      <c r="F84" s="1">
        <f>D84+E84</f>
        <v>0</v>
      </c>
    </row>
    <row r="85" spans="2:6" ht="25.5" x14ac:dyDescent="0.25">
      <c r="B85" s="17" t="s">
        <v>97</v>
      </c>
      <c r="C85" s="2" t="s">
        <v>62</v>
      </c>
      <c r="D85" s="1">
        <f>187905.4*0+181230.6</f>
        <v>181230.6</v>
      </c>
      <c r="E85" s="1"/>
      <c r="F85" s="1">
        <f>D85+E85</f>
        <v>181230.6</v>
      </c>
    </row>
    <row r="86" spans="2:6" ht="25.5" x14ac:dyDescent="0.25">
      <c r="B86" s="17" t="s">
        <v>144</v>
      </c>
      <c r="C86" s="2" t="s">
        <v>145</v>
      </c>
      <c r="D86" s="1">
        <f>SUM(D87)</f>
        <v>300</v>
      </c>
      <c r="E86" s="1">
        <f>SUM(E87)</f>
        <v>0</v>
      </c>
      <c r="F86" s="1">
        <f>SUM(F87)</f>
        <v>300</v>
      </c>
    </row>
    <row r="87" spans="2:6" ht="25.5" x14ac:dyDescent="0.25">
      <c r="B87" s="17" t="s">
        <v>146</v>
      </c>
      <c r="C87" s="2" t="s">
        <v>147</v>
      </c>
      <c r="D87" s="1">
        <v>300</v>
      </c>
      <c r="E87" s="1"/>
      <c r="F87" s="1">
        <f>D87+E87</f>
        <v>300</v>
      </c>
    </row>
    <row r="88" spans="2:6" ht="25.5" x14ac:dyDescent="0.25">
      <c r="B88" s="17" t="s">
        <v>148</v>
      </c>
      <c r="C88" s="2" t="s">
        <v>149</v>
      </c>
      <c r="D88" s="1">
        <f>SUM(D89)</f>
        <v>300</v>
      </c>
      <c r="E88" s="1">
        <f>SUM(E89)</f>
        <v>0</v>
      </c>
      <c r="F88" s="1">
        <f>SUM(F89)</f>
        <v>300</v>
      </c>
    </row>
    <row r="89" spans="2:6" ht="25.5" x14ac:dyDescent="0.25">
      <c r="B89" s="17" t="s">
        <v>150</v>
      </c>
      <c r="C89" s="2" t="s">
        <v>151</v>
      </c>
      <c r="D89" s="1">
        <v>300</v>
      </c>
      <c r="E89" s="1"/>
      <c r="F89" s="1">
        <f>D89+E89</f>
        <v>300</v>
      </c>
    </row>
    <row r="90" spans="2:6" x14ac:dyDescent="0.25">
      <c r="B90" s="17" t="s">
        <v>129</v>
      </c>
      <c r="C90" s="2" t="s">
        <v>26</v>
      </c>
      <c r="D90" s="1">
        <f>SUM(D91)</f>
        <v>100</v>
      </c>
      <c r="E90" s="1">
        <f>SUM(E91)</f>
        <v>0</v>
      </c>
      <c r="F90" s="1">
        <f>SUM(F91)</f>
        <v>100</v>
      </c>
    </row>
    <row r="91" spans="2:6" x14ac:dyDescent="0.25">
      <c r="B91" s="17" t="s">
        <v>73</v>
      </c>
      <c r="C91" s="2" t="s">
        <v>63</v>
      </c>
      <c r="D91" s="1">
        <v>100</v>
      </c>
      <c r="E91" s="1"/>
      <c r="F91" s="1">
        <f>D91+E91</f>
        <v>100</v>
      </c>
    </row>
    <row r="92" spans="2:6" ht="51" x14ac:dyDescent="0.25">
      <c r="B92" s="17" t="s">
        <v>130</v>
      </c>
      <c r="C92" s="17" t="s">
        <v>82</v>
      </c>
      <c r="D92" s="1">
        <f t="shared" ref="D92:F93" si="3">D93</f>
        <v>0</v>
      </c>
      <c r="E92" s="18">
        <f t="shared" si="3"/>
        <v>0</v>
      </c>
      <c r="F92" s="18">
        <f t="shared" si="3"/>
        <v>0</v>
      </c>
    </row>
    <row r="93" spans="2:6" ht="63.75" x14ac:dyDescent="0.25">
      <c r="B93" s="17" t="s">
        <v>131</v>
      </c>
      <c r="C93" s="2" t="s">
        <v>83</v>
      </c>
      <c r="D93" s="1">
        <f t="shared" si="3"/>
        <v>0</v>
      </c>
      <c r="E93" s="1">
        <f t="shared" si="3"/>
        <v>0</v>
      </c>
      <c r="F93" s="1">
        <f t="shared" si="3"/>
        <v>0</v>
      </c>
    </row>
    <row r="94" spans="2:6" ht="39.75" customHeight="1" x14ac:dyDescent="0.25">
      <c r="B94" s="17" t="s">
        <v>85</v>
      </c>
      <c r="C94" s="2" t="s">
        <v>84</v>
      </c>
      <c r="D94" s="1">
        <v>0</v>
      </c>
      <c r="E94" s="1"/>
      <c r="F94" s="1">
        <f>D94+E94</f>
        <v>0</v>
      </c>
    </row>
    <row r="95" spans="2:6" x14ac:dyDescent="0.25">
      <c r="B95" s="17"/>
      <c r="C95" s="2" t="s">
        <v>27</v>
      </c>
      <c r="D95" s="1">
        <f>D14+D66</f>
        <v>343098.80000000005</v>
      </c>
      <c r="E95" s="1">
        <f>E14+E66</f>
        <v>0</v>
      </c>
      <c r="F95" s="1">
        <f>F14+F66</f>
        <v>343098.80000000005</v>
      </c>
    </row>
    <row r="97" spans="4:6" x14ac:dyDescent="0.25">
      <c r="D97" s="26"/>
      <c r="E97" s="26"/>
      <c r="F97" s="26"/>
    </row>
  </sheetData>
  <autoFilter ref="B13:F97"/>
  <mergeCells count="1">
    <mergeCell ref="B11:D11"/>
  </mergeCells>
  <pageMargins left="0.82677165354330717" right="0.39370078740157483" top="0.27559055118110237" bottom="0.27559055118110237" header="0.31496062992125984" footer="0.31496062992125984"/>
  <pageSetup paperSize="9" scale="75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доходы 2025</vt:lpstr>
      <vt:lpstr>'приложение 1 доходы 2025'!Область_печати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2025-03-07T05:44:56Z</cp:lastPrinted>
  <dcterms:created xsi:type="dcterms:W3CDTF">2014-11-11T13:19:37Z</dcterms:created>
  <dcterms:modified xsi:type="dcterms:W3CDTF">2025-03-07T05:45:37Z</dcterms:modified>
</cp:coreProperties>
</file>